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unitednations-my.sharepoint.com/personal/gilberto_chibuque_un_org/Documents/Escritorio/Infraestructura UNODC/AGRICULTURA/BIOFABRICAS/PROYECTO FINAL/CAQUETA/SdC/SdC FINAL/"/>
    </mc:Choice>
  </mc:AlternateContent>
  <xr:revisionPtr revIDLastSave="101" documentId="13_ncr:1_{6DF3E8FC-E4E6-4E11-93EC-29897D183158}" xr6:coauthVersionLast="47" xr6:coauthVersionMax="47" xr10:uidLastSave="{B585C8EA-3CB1-43EA-A1C3-0F60CECC5BE7}"/>
  <bookViews>
    <workbookView xWindow="-120" yWindow="-120" windowWidth="20730" windowHeight="11040" xr2:uid="{8ECAC8AC-857F-4CFB-8F13-BEAAA7A4EE30}"/>
  </bookViews>
  <sheets>
    <sheet name="CUADRO DE PRESUPUESTO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9" i="3" l="1"/>
  <c r="D58" i="3"/>
  <c r="D36" i="3"/>
  <c r="C31" i="3"/>
  <c r="D30" i="3"/>
  <c r="D31" i="3" s="1"/>
  <c r="D28" i="3"/>
  <c r="D25" i="3"/>
  <c r="D23" i="3"/>
  <c r="D22" i="3"/>
  <c r="D14" i="3"/>
  <c r="D12" i="3"/>
  <c r="D10" i="3"/>
  <c r="D7" i="3"/>
  <c r="F70" i="3" l="1"/>
  <c r="F74" i="3" s="1"/>
  <c r="F71" i="3"/>
  <c r="F72" i="3"/>
  <c r="F73" i="3" s="1"/>
</calcChain>
</file>

<file path=xl/sharedStrings.xml><?xml version="1.0" encoding="utf-8"?>
<sst xmlns="http://schemas.openxmlformats.org/spreadsheetml/2006/main" count="129" uniqueCount="91">
  <si>
    <t>ITEM</t>
  </si>
  <si>
    <t>UNIDAD</t>
  </si>
  <si>
    <t>CANTIDAD</t>
  </si>
  <si>
    <t>PRELIMINARES</t>
  </si>
  <si>
    <t>Localización y replanteo</t>
  </si>
  <si>
    <t>m²</t>
  </si>
  <si>
    <t>EXCAVACIONES</t>
  </si>
  <si>
    <t>Excav. manual (Mat. Com. y cong. Inc. ret. de escomb. H=&lt;1.5 m)</t>
  </si>
  <si>
    <t>m³</t>
  </si>
  <si>
    <t>CONCRETOS Y ACERO</t>
  </si>
  <si>
    <t>und</t>
  </si>
  <si>
    <t>Acero de refuerzo</t>
  </si>
  <si>
    <t>kg</t>
  </si>
  <si>
    <t>ESTRUCTURA METÁLICA</t>
  </si>
  <si>
    <t>ESTRUCTURA METÁLICA COLUMNAS</t>
  </si>
  <si>
    <t>ESTRUCTURA METÁLICA VIGAS AÉREAS H=2,50</t>
  </si>
  <si>
    <t>Sum. e inst. vigas en perfil estructural  8 x 4 calibre 12" incluye anticorrosivo, pintura, platinas, terminales, pernos , anclajes y soldaduras  y todos los elementos requeridos para su correcta instalación. N. +2,50</t>
  </si>
  <si>
    <t>m</t>
  </si>
  <si>
    <t>ESTRUCTURA METÁLICA VIGAS SOPORTE CUBIERTAS H=3,50</t>
  </si>
  <si>
    <t xml:space="preserve">MAMPOSTERIA </t>
  </si>
  <si>
    <t>Pañete  (Mortero dosificación 1:4) (incluye filos y dilataciones)</t>
  </si>
  <si>
    <t>m2</t>
  </si>
  <si>
    <t xml:space="preserve">PISOS </t>
  </si>
  <si>
    <t>Piso cerámica baño formato 0,25 x 0,25 (incluye bocapuertas) para pisos y muros h=1,50m</t>
  </si>
  <si>
    <t>Mortero de nivelacion (Para Pisos - mortero 1:4)  e=0,05m,  incluye juntas de dilatación</t>
  </si>
  <si>
    <t>Placa steel deck en concreto impermeabilizado de 20,7 Mpa(3.000 PSI) de e= 0,06 m (incluye lámina, separadores, acero refuerzo, malla electrosoldada, bajante ALL y accesorios)</t>
  </si>
  <si>
    <t>Guardaescobas tipo gres</t>
  </si>
  <si>
    <t xml:space="preserve">CUBIERTA </t>
  </si>
  <si>
    <t>Sum. e inst. teja arquitectónica tipo teccholum plus 8 c/30  (incluye todos los elementos, elemento de cumbrera, remates, soportes y anclajes para su correcta instalación)</t>
  </si>
  <si>
    <t xml:space="preserve">Sum. e inst tubo cuadrado 4 cms x 4cms x1.5mm (incluye anticorrosivo, pintura, platinas, terminales, pernos , anclajes y soldaduras  y todos los elementos requeridos para su correcta instalación. </t>
  </si>
  <si>
    <t>Sum. e inst.  Malla angeo metálico 4x4 para  cierre de culatas (incluye accesorios para su instalación, soportes, anclajes y marco en ángulo metálico)</t>
  </si>
  <si>
    <t>Sum. e inst.  Canal lamina galvanizada  calibre 18, desarrollo 500 mm (incluye todos los elementos, soportes y anclajes para su correcta instalación)</t>
  </si>
  <si>
    <t>Suministro e instalación de flanche metalico, desarrollo 50 cms, incluye anclajes, epoxicosy demas accesorios para su correta instalación</t>
  </si>
  <si>
    <t>CARPINTERIA METALICA</t>
  </si>
  <si>
    <t>Sum. e inst. puerta metalica cal. 20 ( Incluye marco, chapa anticorrosivo, pintura y todos los accesorios para su correcta funcionalidad)</t>
  </si>
  <si>
    <t>Sum. e inst. Ventanas aluminio tipo persiana (0,50x0,50) (incluye accesorios para su instalación, soportes y marco)</t>
  </si>
  <si>
    <t>Cerramiento en marco de ángulo de 1 1/2" x 3/16" y malla eslabonada cal 10 4x4 (incluye anticorrosivo y esmalte). Incluye puertas donde los planos lo determinen</t>
  </si>
  <si>
    <t xml:space="preserve">Puerta en estructura de tuberia galvanizada de 1 1/2" y recubrimiento en malla eslabonada cal 10 4x4 , incluye marco,  pasador, soportes y demas accesorios para su anclaje e instalción. </t>
  </si>
  <si>
    <t>Puerta corrediza en estructura de tuberia galvanizada de 1 1/2" y recubrimiento en malla eslabonada cal 10 4x4 , incluye marco, rieles, pasador, soportes y demas accesorios para su anclaje e instalación. 2.50 *2.20</t>
  </si>
  <si>
    <t>Un</t>
  </si>
  <si>
    <t>APARATOS SANITARIOS</t>
  </si>
  <si>
    <t>Sum. e inst. sanitario con tanque de bajo consumo (Incluye acoples, griferia y flotador)</t>
  </si>
  <si>
    <t>un</t>
  </si>
  <si>
    <t>Sum. e inst. Ducha con griferia  (Incluye acoples y elementos para su correcto funcionamiento)</t>
  </si>
  <si>
    <t>Sum. e inst.  Lavamanos (Incluye acoples, grifería y elementos para su correcto funcionamiento)</t>
  </si>
  <si>
    <t>Sum. e inst.  Lavatraperos (Incluye mampostería, pañetes, enchapes, win, acoples, tubería, grifería y elementos para su correcto funcionamiento)</t>
  </si>
  <si>
    <t>INSTALACIONES HIDRÁULICAS</t>
  </si>
  <si>
    <t>Suministro e instalacion de acometida hidraulica (incluye medidor, caja, registro y todos los accesorios para su correcta funcionalidad) incluye tubería PVCP en diferentes diámetros,  puntos hidraúlicos y todos los accesorios para su correcta funcionalidad</t>
  </si>
  <si>
    <t>global</t>
  </si>
  <si>
    <t xml:space="preserve">Sum. e inst. de tanque de almacenamiento de agua de 250 ltos (incluye tapa, accesorios de entrada, salida y rebose y todos los elementos para su correcto funcionamiento) </t>
  </si>
  <si>
    <t>INSTALACIONES SANITARIAS Y PLUVIALES</t>
  </si>
  <si>
    <t>Sum. e inst. de Pozo septico integrado  (incluye todos los accesorios para su correcta funcionalidad, incluye excavacion manual, recebo para base y  material para campo de infiltración)) 1650 ltos</t>
  </si>
  <si>
    <t>Sum. e inst. Bajante de aguas lluvias en PVC 4", (incluye cambios de diámetros requeridos de fácil acople y todos los accesorios necesarios para su instalación y funcionamiento)</t>
  </si>
  <si>
    <t>ml</t>
  </si>
  <si>
    <t>Suministro e instalación de red interior de evacuación en tubería PVC  2" (incluye accesorios, elementos para su correcta instalación y funcionamiento)</t>
  </si>
  <si>
    <t>Suministro e instalación de red interior de evacuación en tubería PVC  3" (incluye accesorios, elementos para su correcta instalación y funcionamiento)</t>
  </si>
  <si>
    <t>Suministro e instalación de red interior de evacuación en tubería PVC  4" (incluye accesorios, elementos para su correcta instalación y funcionamiento)</t>
  </si>
  <si>
    <t>Suministro e instalación de filtro barbecho para lavado de quimicos</t>
  </si>
  <si>
    <t>INSTALACIONES ELECTRICAS</t>
  </si>
  <si>
    <t>Suministro, montaje, conexión de acometida eléctrica desde el punto externo de abastecimiento. (incluye cables, tuberías, cajas de inspección, tablero de control, breakers, polo a tierra y todos los accesorios para su correcta instalación, se deben contemplar excavaciones, rellenos, resanes). Distancia aproximada 20m desde el punto de conexión.</t>
  </si>
  <si>
    <t>Suministro e instalación de puntos eléctricos, tomas e iluminación 
 (incluye accesorios, cables, cajas de paso, herrajes, terminales,   elementos para su correcta instalación y funcionamiento, tubería EMT 1/2", regatas, resanes, aparatos, luminarias 60x60)</t>
  </si>
  <si>
    <t xml:space="preserve">ACABADOS </t>
  </si>
  <si>
    <t>Sum. y aplicación pintura en vinilo a tres manos</t>
  </si>
  <si>
    <t>ESCALERA DE GATO</t>
  </si>
  <si>
    <t>Sum. e inst. Escalera de gato metálica tubo 1" (incluye soportes, anclajes, pernos, platinas, regatas, resanes, longitud 2,50m y ancho 0,50 cms. Incluye todos los elementos para su correcta instalación).</t>
  </si>
  <si>
    <t>Firma autorizada</t>
  </si>
  <si>
    <t>Nombre y cargo del signatario</t>
  </si>
  <si>
    <t>Nombre del proponente</t>
  </si>
  <si>
    <t>DESCRIPCIÓN</t>
  </si>
  <si>
    <t>VALOR UNITARIO (SIN IVA)</t>
  </si>
  <si>
    <t>VALOR TOTAL (SIN IVA)</t>
  </si>
  <si>
    <t>Descapote h.0.20 a 0.30 Mts y nivelación</t>
  </si>
  <si>
    <t>Relleno con material seleccionado y compactado en dos capas E= &gt; 0,50 m</t>
  </si>
  <si>
    <t>Zapatas  en concreto de 3000 PSI, mezclado en sitio  (1,00 x 1,00 x 0,25)</t>
  </si>
  <si>
    <t>Dados en concreto de 3000 PSI  mezclado en sitio  (0,25 x 0,40 x 0,25)</t>
  </si>
  <si>
    <t>Vigas de cimentación en concreto de 3000 PSI mezclado en sitio   (0,25 x 0,30 y longitud variable)</t>
  </si>
  <si>
    <t>Placa de contrapiso en concreto de 2500 PSI,  mezclado en sitio  (incluye impermeabilizante, malla electrosoldada M86, junta de dilatación, concreto 3000 PS ) e= 10 cm</t>
  </si>
  <si>
    <t>Anden perimetral en sitio concreto reforzado de 2500PSi e=0.10,  mezclado en sitio . Incluye sardinel perimetral y acero de refuerzo</t>
  </si>
  <si>
    <t>Columnetas en concreto de 2500 PSI,  mezclado en sitio   (0,15 x 0,12 x 0,30) incluye acero de refuerzo</t>
  </si>
  <si>
    <t>Sum. e inst. Columnas en perfil estructural 10 x 10 calibre 12" L= 2,8 m, incluye anticorrosivo, pintura, platinas, pernos , anclajes y soldaduras.</t>
  </si>
  <si>
    <t>Sum. e inst. Columnas en perfil estructural 10 x 10 calibre 12" L= 3,50 m, incluye anticorrosivo, pintura, platinas, pernos , anclajes y soldaduras.</t>
  </si>
  <si>
    <t>Sum. e inst. vigas en perfil estructural  8 x 4 calibre 12" incluye anticorrosivo, pintura, platinas, terminales, pernos , anclajes y soldaduras  y todos los elementos requeridos para su correcta instalación. +2,50</t>
  </si>
  <si>
    <t>Sum. e inst.  perfil estructural  8 x 4 calibre 12" incluye anticorrosivo, pintura, platinas, terminales, pernos , anclajes y soldaduras  y todos los elementos requeridos para su correcta instalación. +3,50</t>
  </si>
  <si>
    <t>Mampostería perimetral, en ladrillo estructural a la vista</t>
  </si>
  <si>
    <t xml:space="preserve">Sum. e inst. de tanque plastico de almacenamiento de agua de 2000 ltos (incluye placa en  concreto reforzada con malla electrosoldada 4 mm 15x15, medidas 1.50x1.50x0.10)tapa, accesorios de entrada, salida y rebose) </t>
  </si>
  <si>
    <t>SUB TOTAL</t>
  </si>
  <si>
    <t>ADMINISTRACION (10%)</t>
  </si>
  <si>
    <t>IMPREVISTOS (3%)</t>
  </si>
  <si>
    <t>UTILIDAD (4%)</t>
  </si>
  <si>
    <t>IVA SOBRE UTILIDAD (19%)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</si>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</sst>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_-;\-&quot;$&quot;\ * #,##0_-;_-&quot;$&quot;\ * &quot;-&quot;??_-;_-@_-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4"/>
      <color theme="3"/>
      <name val="Century Gothic"/>
      <family val="2"/>
    </font>
    <font>
      <sz val="8"/>
      <color theme="1"/>
      <name val="Century Gothic"/>
      <family val="2"/>
    </font>
    <font>
      <b/>
      <sz val="8"/>
      <color theme="1"/>
      <name val="Century Gothic"/>
      <family val="2"/>
    </font>
    <font>
      <b/>
      <sz val="8"/>
      <name val="Century Gothic"/>
      <family val="2"/>
    </font>
    <font>
      <b/>
      <sz val="11"/>
      <color theme="1"/>
      <name val="Century Gothic"/>
      <family val="2"/>
    </font>
    <font>
      <sz val="11"/>
      <color rgb="FF000000"/>
      <name val="Century Gothic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0" applyFont="1"/>
    <xf numFmtId="2" fontId="3" fillId="0" borderId="0" xfId="0" applyNumberFormat="1" applyFont="1" applyAlignment="1">
      <alignment horizontal="center" vertical="center"/>
    </xf>
    <xf numFmtId="0" fontId="5" fillId="0" borderId="0" xfId="0" applyFont="1"/>
    <xf numFmtId="44" fontId="3" fillId="0" borderId="0" xfId="1" applyFont="1" applyFill="1" applyBorder="1"/>
    <xf numFmtId="0" fontId="3" fillId="0" borderId="1" xfId="0" applyFont="1" applyBorder="1" applyAlignment="1">
      <alignment horizontal="right" vertical="center"/>
    </xf>
    <xf numFmtId="0" fontId="3" fillId="0" borderId="1" xfId="0" applyFont="1" applyBorder="1"/>
    <xf numFmtId="2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right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right" vertical="center"/>
    </xf>
    <xf numFmtId="164" fontId="3" fillId="0" borderId="0" xfId="1" applyNumberFormat="1" applyFont="1"/>
    <xf numFmtId="164" fontId="3" fillId="0" borderId="0" xfId="0" applyNumberFormat="1" applyFont="1"/>
    <xf numFmtId="0" fontId="4" fillId="0" borderId="0" xfId="0" applyFont="1" applyAlignment="1">
      <alignment horizontal="left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/>
    <xf numFmtId="164" fontId="0" fillId="0" borderId="1" xfId="1" applyNumberFormat="1" applyFont="1" applyFill="1" applyBorder="1"/>
    <xf numFmtId="164" fontId="0" fillId="0" borderId="1" xfId="1" applyNumberFormat="1" applyFont="1" applyFill="1" applyBorder="1" applyAlignment="1">
      <alignment horizontal="center" vertical="center"/>
    </xf>
    <xf numFmtId="164" fontId="0" fillId="0" borderId="1" xfId="1" applyNumberFormat="1" applyFont="1" applyFill="1" applyBorder="1" applyAlignment="1">
      <alignment vertical="center"/>
    </xf>
    <xf numFmtId="164" fontId="0" fillId="0" borderId="1" xfId="1" applyNumberFormat="1" applyFont="1" applyFill="1" applyBorder="1" applyAlignment="1">
      <alignment vertical="center" wrapText="1"/>
    </xf>
    <xf numFmtId="0" fontId="10" fillId="0" borderId="7" xfId="0" applyFont="1" applyBorder="1" applyAlignment="1">
      <alignment horizontal="right"/>
    </xf>
    <xf numFmtId="0" fontId="10" fillId="0" borderId="8" xfId="0" applyFont="1" applyBorder="1" applyAlignment="1">
      <alignment horizontal="right"/>
    </xf>
    <xf numFmtId="164" fontId="10" fillId="0" borderId="9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right"/>
    </xf>
    <xf numFmtId="0" fontId="11" fillId="0" borderId="10" xfId="0" applyFont="1" applyBorder="1" applyAlignment="1">
      <alignment horizontal="right"/>
    </xf>
    <xf numFmtId="43" fontId="11" fillId="0" borderId="11" xfId="3" applyFont="1" applyFill="1" applyBorder="1" applyAlignment="1">
      <alignment horizontal="center" vertical="center"/>
    </xf>
    <xf numFmtId="0" fontId="11" fillId="0" borderId="3" xfId="0" applyFont="1" applyBorder="1" applyAlignment="1">
      <alignment horizontal="right"/>
    </xf>
    <xf numFmtId="0" fontId="11" fillId="0" borderId="12" xfId="0" applyFont="1" applyBorder="1" applyAlignment="1">
      <alignment horizontal="right"/>
    </xf>
    <xf numFmtId="43" fontId="11" fillId="0" borderId="4" xfId="3" applyFont="1" applyFill="1" applyBorder="1" applyAlignment="1">
      <alignment horizontal="center" vertical="center"/>
    </xf>
    <xf numFmtId="0" fontId="10" fillId="0" borderId="3" xfId="0" applyFont="1" applyBorder="1" applyAlignment="1">
      <alignment horizontal="right"/>
    </xf>
    <xf numFmtId="0" fontId="10" fillId="0" borderId="12" xfId="0" applyFont="1" applyBorder="1" applyAlignment="1">
      <alignment horizontal="right"/>
    </xf>
    <xf numFmtId="164" fontId="10" fillId="0" borderId="5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4" fontId="7" fillId="0" borderId="0" xfId="0" applyNumberFormat="1" applyFont="1" applyAlignment="1">
      <alignment horizontal="center"/>
    </xf>
    <xf numFmtId="43" fontId="7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right"/>
    </xf>
    <xf numFmtId="0" fontId="7" fillId="0" borderId="0" xfId="0" applyFont="1" applyAlignment="1">
      <alignment horizontal="center" vertical="center"/>
    </xf>
  </cellXfs>
  <cellStyles count="4">
    <cellStyle name="Millares" xfId="3" builtinId="3"/>
    <cellStyle name="Moneda" xfId="1" builtinId="4"/>
    <cellStyle name="Moneda 2" xfId="2" xr:uid="{E6919A38-9952-41A4-A93F-1B917D69A632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4DAE9-55DB-47DC-9D85-5F4BB1B4ABAE}">
  <dimension ref="A1:U83"/>
  <sheetViews>
    <sheetView tabSelected="1" workbookViewId="0">
      <selection activeCell="H8" sqref="H8"/>
    </sheetView>
  </sheetViews>
  <sheetFormatPr baseColWidth="10" defaultColWidth="11.42578125" defaultRowHeight="13.5" x14ac:dyDescent="0.3"/>
  <cols>
    <col min="1" max="1" width="7.7109375" style="22" bestFit="1" customWidth="1"/>
    <col min="2" max="2" width="44.140625" style="22" customWidth="1"/>
    <col min="3" max="4" width="12" style="22" customWidth="1"/>
    <col min="5" max="5" width="14.28515625" style="22" customWidth="1"/>
    <col min="6" max="6" width="18.140625" style="47" customWidth="1"/>
    <col min="7" max="16384" width="11.42578125" style="22"/>
  </cols>
  <sheetData>
    <row r="1" spans="1:6" ht="33" customHeight="1" x14ac:dyDescent="0.3">
      <c r="A1" s="20"/>
      <c r="B1" s="21"/>
      <c r="C1" s="21"/>
      <c r="D1" s="21"/>
      <c r="E1" s="21"/>
      <c r="F1" s="21"/>
    </row>
    <row r="2" spans="1:6" ht="25.5" x14ac:dyDescent="0.3">
      <c r="A2" s="23" t="s">
        <v>0</v>
      </c>
      <c r="B2" s="23" t="s">
        <v>68</v>
      </c>
      <c r="C2" s="23" t="s">
        <v>1</v>
      </c>
      <c r="D2" s="23" t="s">
        <v>2</v>
      </c>
      <c r="E2" s="23" t="s">
        <v>69</v>
      </c>
      <c r="F2" s="24" t="s">
        <v>70</v>
      </c>
    </row>
    <row r="3" spans="1:6" ht="14.25" x14ac:dyDescent="0.3">
      <c r="A3" s="25">
        <v>1</v>
      </c>
      <c r="B3" s="26" t="s">
        <v>3</v>
      </c>
      <c r="C3" s="26"/>
      <c r="D3" s="26"/>
      <c r="E3" s="23"/>
      <c r="F3" s="23"/>
    </row>
    <row r="4" spans="1:6" ht="15.75" x14ac:dyDescent="0.3">
      <c r="A4" s="5">
        <v>1.1000000000000001</v>
      </c>
      <c r="B4" s="6" t="s">
        <v>4</v>
      </c>
      <c r="C4" s="8" t="s">
        <v>5</v>
      </c>
      <c r="D4" s="7">
        <v>71</v>
      </c>
      <c r="E4" s="27"/>
      <c r="F4" s="28"/>
    </row>
    <row r="5" spans="1:6" ht="15.75" x14ac:dyDescent="0.3">
      <c r="A5" s="5">
        <v>1.2</v>
      </c>
      <c r="B5" s="6" t="s">
        <v>71</v>
      </c>
      <c r="C5" s="8" t="s">
        <v>5</v>
      </c>
      <c r="D5" s="7">
        <v>71</v>
      </c>
      <c r="E5" s="27"/>
      <c r="F5" s="28"/>
    </row>
    <row r="6" spans="1:6" ht="15" x14ac:dyDescent="0.3">
      <c r="A6" s="5">
        <v>2</v>
      </c>
      <c r="B6" s="26" t="s">
        <v>6</v>
      </c>
      <c r="C6" s="6"/>
      <c r="D6" s="7"/>
      <c r="E6" s="23"/>
      <c r="F6" s="28"/>
    </row>
    <row r="7" spans="1:6" ht="27" x14ac:dyDescent="0.3">
      <c r="A7" s="5">
        <v>2.1</v>
      </c>
      <c r="B7" s="9" t="s">
        <v>7</v>
      </c>
      <c r="C7" s="8" t="s">
        <v>8</v>
      </c>
      <c r="D7" s="7">
        <f>1*1*1.5*16</f>
        <v>24</v>
      </c>
      <c r="E7" s="29"/>
      <c r="F7" s="28"/>
    </row>
    <row r="8" spans="1:6" ht="27" x14ac:dyDescent="0.3">
      <c r="A8" s="5">
        <v>2.2000000000000002</v>
      </c>
      <c r="B8" s="9" t="s">
        <v>72</v>
      </c>
      <c r="C8" s="8" t="s">
        <v>8</v>
      </c>
      <c r="D8" s="7">
        <v>31</v>
      </c>
      <c r="E8" s="29"/>
      <c r="F8" s="28"/>
    </row>
    <row r="9" spans="1:6" ht="15" x14ac:dyDescent="0.3">
      <c r="A9" s="5">
        <v>3</v>
      </c>
      <c r="B9" s="26" t="s">
        <v>9</v>
      </c>
      <c r="C9" s="6"/>
      <c r="D9" s="7"/>
      <c r="E9" s="23"/>
      <c r="F9" s="28"/>
    </row>
    <row r="10" spans="1:6" ht="27" x14ac:dyDescent="0.3">
      <c r="A10" s="5">
        <v>3.1</v>
      </c>
      <c r="B10" s="9" t="s">
        <v>73</v>
      </c>
      <c r="C10" s="8" t="s">
        <v>8</v>
      </c>
      <c r="D10" s="7">
        <f>1*1*0.25*16</f>
        <v>4</v>
      </c>
      <c r="E10" s="28"/>
      <c r="F10" s="28"/>
    </row>
    <row r="11" spans="1:6" ht="27" x14ac:dyDescent="0.3">
      <c r="A11" s="5">
        <v>3.2</v>
      </c>
      <c r="B11" s="9" t="s">
        <v>74</v>
      </c>
      <c r="C11" s="8" t="s">
        <v>10</v>
      </c>
      <c r="D11" s="7">
        <v>16</v>
      </c>
      <c r="E11" s="28"/>
      <c r="F11" s="28"/>
    </row>
    <row r="12" spans="1:6" ht="27.75" x14ac:dyDescent="0.3">
      <c r="A12" s="5">
        <v>3.3</v>
      </c>
      <c r="B12" s="10" t="s">
        <v>75</v>
      </c>
      <c r="C12" s="8" t="s">
        <v>8</v>
      </c>
      <c r="D12" s="7">
        <f>((12*0.25*0.3)*3)+((6*0.25*0.4)*6)</f>
        <v>6.3000000000000007</v>
      </c>
      <c r="E12" s="29"/>
      <c r="F12" s="28"/>
    </row>
    <row r="13" spans="1:6" ht="40.5" x14ac:dyDescent="0.3">
      <c r="A13" s="5">
        <v>3.4</v>
      </c>
      <c r="B13" s="9" t="s">
        <v>76</v>
      </c>
      <c r="C13" s="8" t="s">
        <v>5</v>
      </c>
      <c r="D13" s="7">
        <v>16</v>
      </c>
      <c r="E13" s="29"/>
      <c r="F13" s="28"/>
    </row>
    <row r="14" spans="1:6" ht="40.5" x14ac:dyDescent="0.3">
      <c r="A14" s="5">
        <v>3.5</v>
      </c>
      <c r="B14" s="9" t="s">
        <v>77</v>
      </c>
      <c r="C14" s="8" t="s">
        <v>5</v>
      </c>
      <c r="D14" s="7">
        <f>114-(56+16)</f>
        <v>42</v>
      </c>
      <c r="E14" s="29"/>
      <c r="F14" s="28"/>
    </row>
    <row r="15" spans="1:6" ht="27" x14ac:dyDescent="0.3">
      <c r="A15" s="5">
        <v>3.6</v>
      </c>
      <c r="B15" s="9" t="s">
        <v>78</v>
      </c>
      <c r="C15" s="8" t="s">
        <v>10</v>
      </c>
      <c r="D15" s="7">
        <v>18</v>
      </c>
      <c r="E15" s="29"/>
      <c r="F15" s="28"/>
    </row>
    <row r="16" spans="1:6" ht="15" x14ac:dyDescent="0.3">
      <c r="A16" s="5">
        <v>3.7</v>
      </c>
      <c r="B16" s="9" t="s">
        <v>11</v>
      </c>
      <c r="C16" s="8" t="s">
        <v>12</v>
      </c>
      <c r="D16" s="7">
        <v>800</v>
      </c>
      <c r="E16" s="29"/>
      <c r="F16" s="28"/>
    </row>
    <row r="17" spans="1:6" ht="15" x14ac:dyDescent="0.3">
      <c r="A17" s="5">
        <v>4</v>
      </c>
      <c r="B17" s="26" t="s">
        <v>13</v>
      </c>
      <c r="C17" s="6"/>
      <c r="D17" s="7"/>
      <c r="E17" s="23"/>
      <c r="F17" s="28"/>
    </row>
    <row r="18" spans="1:6" ht="15" x14ac:dyDescent="0.3">
      <c r="A18" s="5"/>
      <c r="B18" s="26" t="s">
        <v>14</v>
      </c>
      <c r="C18" s="6"/>
      <c r="D18" s="7"/>
      <c r="E18" s="23"/>
      <c r="F18" s="28"/>
    </row>
    <row r="19" spans="1:6" ht="56.25" customHeight="1" x14ac:dyDescent="0.3">
      <c r="A19" s="5">
        <v>4.0999999999999996</v>
      </c>
      <c r="B19" s="9" t="s">
        <v>79</v>
      </c>
      <c r="C19" s="8" t="s">
        <v>10</v>
      </c>
      <c r="D19" s="7">
        <v>12</v>
      </c>
      <c r="E19" s="29"/>
      <c r="F19" s="28"/>
    </row>
    <row r="20" spans="1:6" ht="57.75" customHeight="1" x14ac:dyDescent="0.3">
      <c r="A20" s="5">
        <v>4.2</v>
      </c>
      <c r="B20" s="9" t="s">
        <v>80</v>
      </c>
      <c r="C20" s="8" t="s">
        <v>10</v>
      </c>
      <c r="D20" s="7">
        <v>4</v>
      </c>
      <c r="E20" s="29"/>
      <c r="F20" s="28"/>
    </row>
    <row r="21" spans="1:6" ht="15" x14ac:dyDescent="0.3">
      <c r="A21" s="5"/>
      <c r="B21" s="26" t="s">
        <v>15</v>
      </c>
      <c r="C21" s="6"/>
      <c r="D21" s="7"/>
      <c r="E21" s="23"/>
      <c r="F21" s="28"/>
    </row>
    <row r="22" spans="1:6" ht="54" x14ac:dyDescent="0.3">
      <c r="A22" s="11">
        <v>4.3</v>
      </c>
      <c r="B22" s="9" t="s">
        <v>16</v>
      </c>
      <c r="C22" s="8" t="s">
        <v>17</v>
      </c>
      <c r="D22" s="12">
        <f>12+11.8</f>
        <v>23.8</v>
      </c>
      <c r="E22" s="30"/>
      <c r="F22" s="28"/>
    </row>
    <row r="23" spans="1:6" ht="54" x14ac:dyDescent="0.3">
      <c r="A23" s="11">
        <v>4.4000000000000004</v>
      </c>
      <c r="B23" s="9" t="s">
        <v>81</v>
      </c>
      <c r="C23" s="8" t="s">
        <v>17</v>
      </c>
      <c r="D23" s="12">
        <f>11.8+11.8+6+6+6+6</f>
        <v>47.6</v>
      </c>
      <c r="E23" s="30"/>
      <c r="F23" s="28"/>
    </row>
    <row r="24" spans="1:6" ht="15" x14ac:dyDescent="0.3">
      <c r="A24" s="5"/>
      <c r="B24" s="26" t="s">
        <v>18</v>
      </c>
      <c r="C24" s="6"/>
      <c r="D24" s="7"/>
      <c r="E24" s="23"/>
      <c r="F24" s="28"/>
    </row>
    <row r="25" spans="1:6" ht="54" x14ac:dyDescent="0.3">
      <c r="A25" s="11">
        <v>4.5</v>
      </c>
      <c r="B25" s="9" t="s">
        <v>82</v>
      </c>
      <c r="C25" s="8" t="s">
        <v>17</v>
      </c>
      <c r="D25" s="12">
        <f>3.9*9+12.8+1.4</f>
        <v>49.300000000000004</v>
      </c>
      <c r="E25" s="30"/>
      <c r="F25" s="28"/>
    </row>
    <row r="26" spans="1:6" ht="15" x14ac:dyDescent="0.3">
      <c r="A26" s="5">
        <v>5</v>
      </c>
      <c r="B26" s="26" t="s">
        <v>19</v>
      </c>
      <c r="C26" s="6"/>
      <c r="D26" s="7"/>
      <c r="E26" s="23"/>
      <c r="F26" s="28"/>
    </row>
    <row r="27" spans="1:6" ht="15" x14ac:dyDescent="0.3">
      <c r="A27" s="5">
        <v>5.0999999999999996</v>
      </c>
      <c r="B27" s="9" t="s">
        <v>83</v>
      </c>
      <c r="C27" s="8" t="s">
        <v>5</v>
      </c>
      <c r="D27" s="7">
        <v>45</v>
      </c>
      <c r="E27" s="29"/>
      <c r="F27" s="28"/>
    </row>
    <row r="28" spans="1:6" ht="27" x14ac:dyDescent="0.3">
      <c r="A28" s="5">
        <v>5.2</v>
      </c>
      <c r="B28" s="9" t="s">
        <v>20</v>
      </c>
      <c r="C28" s="8" t="s">
        <v>21</v>
      </c>
      <c r="D28" s="7">
        <f>130-(5.7*2.5)</f>
        <v>115.75</v>
      </c>
      <c r="E28" s="29"/>
      <c r="F28" s="28"/>
    </row>
    <row r="29" spans="1:6" ht="15" x14ac:dyDescent="0.3">
      <c r="A29" s="5">
        <v>6</v>
      </c>
      <c r="B29" s="26" t="s">
        <v>22</v>
      </c>
      <c r="C29" s="6"/>
      <c r="D29" s="7"/>
      <c r="E29" s="23"/>
      <c r="F29" s="28"/>
    </row>
    <row r="30" spans="1:6" ht="27" x14ac:dyDescent="0.3">
      <c r="A30" s="5">
        <v>6.1</v>
      </c>
      <c r="B30" s="9" t="s">
        <v>23</v>
      </c>
      <c r="C30" s="8" t="s">
        <v>5</v>
      </c>
      <c r="D30" s="7">
        <f>12+(6*1.5)+(2.5*1.5)</f>
        <v>24.75</v>
      </c>
      <c r="E30" s="29"/>
      <c r="F30" s="28"/>
    </row>
    <row r="31" spans="1:6" ht="27" x14ac:dyDescent="0.3">
      <c r="A31" s="5">
        <v>6.2</v>
      </c>
      <c r="B31" s="9" t="s">
        <v>24</v>
      </c>
      <c r="C31" s="8" t="str">
        <f>+C30</f>
        <v>m²</v>
      </c>
      <c r="D31" s="7">
        <f>+D30</f>
        <v>24.75</v>
      </c>
      <c r="E31" s="29"/>
      <c r="F31" s="28"/>
    </row>
    <row r="32" spans="1:6" ht="54" x14ac:dyDescent="0.3">
      <c r="A32" s="5">
        <v>6.3</v>
      </c>
      <c r="B32" s="9" t="s">
        <v>25</v>
      </c>
      <c r="C32" s="8" t="s">
        <v>5</v>
      </c>
      <c r="D32" s="7">
        <v>8</v>
      </c>
      <c r="E32" s="28"/>
      <c r="F32" s="28"/>
    </row>
    <row r="33" spans="1:6" ht="15" x14ac:dyDescent="0.3">
      <c r="A33" s="5">
        <v>6.4</v>
      </c>
      <c r="B33" s="9" t="s">
        <v>26</v>
      </c>
      <c r="C33" s="8" t="s">
        <v>17</v>
      </c>
      <c r="D33" s="7">
        <v>50</v>
      </c>
      <c r="E33" s="28"/>
      <c r="F33" s="28"/>
    </row>
    <row r="34" spans="1:6" ht="15" x14ac:dyDescent="0.3">
      <c r="A34" s="5">
        <v>7</v>
      </c>
      <c r="B34" s="26" t="s">
        <v>27</v>
      </c>
      <c r="C34" s="6"/>
      <c r="D34" s="7"/>
      <c r="E34" s="23"/>
      <c r="F34" s="28"/>
    </row>
    <row r="35" spans="1:6" ht="54" x14ac:dyDescent="0.3">
      <c r="A35" s="5">
        <v>7.1</v>
      </c>
      <c r="B35" s="9" t="s">
        <v>28</v>
      </c>
      <c r="C35" s="8" t="s">
        <v>5</v>
      </c>
      <c r="D35" s="7">
        <v>95</v>
      </c>
      <c r="E35" s="29"/>
      <c r="F35" s="28"/>
    </row>
    <row r="36" spans="1:6" ht="54" x14ac:dyDescent="0.3">
      <c r="A36" s="5">
        <v>7.2</v>
      </c>
      <c r="B36" s="9" t="s">
        <v>29</v>
      </c>
      <c r="C36" s="8" t="s">
        <v>17</v>
      </c>
      <c r="D36" s="7">
        <f>+(13*8)+(10.5*4)</f>
        <v>146</v>
      </c>
      <c r="E36" s="29"/>
      <c r="F36" s="28"/>
    </row>
    <row r="37" spans="1:6" ht="40.5" x14ac:dyDescent="0.3">
      <c r="A37" s="5">
        <v>7.3</v>
      </c>
      <c r="B37" s="9" t="s">
        <v>30</v>
      </c>
      <c r="C37" s="8" t="s">
        <v>5</v>
      </c>
      <c r="D37" s="7">
        <v>10</v>
      </c>
      <c r="E37" s="29"/>
      <c r="F37" s="28"/>
    </row>
    <row r="38" spans="1:6" ht="71.25" customHeight="1" x14ac:dyDescent="0.3">
      <c r="A38" s="5">
        <v>7.4</v>
      </c>
      <c r="B38" s="9" t="s">
        <v>31</v>
      </c>
      <c r="C38" s="13" t="s">
        <v>17</v>
      </c>
      <c r="D38" s="12">
        <v>25</v>
      </c>
      <c r="E38" s="30"/>
      <c r="F38" s="28"/>
    </row>
    <row r="39" spans="1:6" ht="40.5" x14ac:dyDescent="0.3">
      <c r="A39" s="5">
        <v>7.5</v>
      </c>
      <c r="B39" s="9" t="s">
        <v>32</v>
      </c>
      <c r="C39" s="8" t="s">
        <v>17</v>
      </c>
      <c r="D39" s="7">
        <v>8</v>
      </c>
      <c r="E39" s="29"/>
      <c r="F39" s="28"/>
    </row>
    <row r="40" spans="1:6" ht="15" x14ac:dyDescent="0.3">
      <c r="A40" s="5">
        <v>8</v>
      </c>
      <c r="B40" s="26" t="s">
        <v>33</v>
      </c>
      <c r="C40" s="6"/>
      <c r="D40" s="7"/>
      <c r="E40" s="23"/>
      <c r="F40" s="28"/>
    </row>
    <row r="41" spans="1:6" ht="40.5" x14ac:dyDescent="0.3">
      <c r="A41" s="5">
        <v>8.1</v>
      </c>
      <c r="B41" s="9" t="s">
        <v>34</v>
      </c>
      <c r="C41" s="8" t="s">
        <v>5</v>
      </c>
      <c r="D41" s="7">
        <v>5</v>
      </c>
      <c r="E41" s="29"/>
      <c r="F41" s="28"/>
    </row>
    <row r="42" spans="1:6" ht="40.5" x14ac:dyDescent="0.3">
      <c r="A42" s="5">
        <v>8.1999999999999993</v>
      </c>
      <c r="B42" s="9" t="s">
        <v>35</v>
      </c>
      <c r="C42" s="8" t="s">
        <v>5</v>
      </c>
      <c r="D42" s="7">
        <v>1</v>
      </c>
      <c r="E42" s="29"/>
      <c r="F42" s="28"/>
    </row>
    <row r="43" spans="1:6" ht="40.5" x14ac:dyDescent="0.3">
      <c r="A43" s="5">
        <v>8.3000000000000007</v>
      </c>
      <c r="B43" s="14" t="s">
        <v>36</v>
      </c>
      <c r="C43" s="8" t="s">
        <v>5</v>
      </c>
      <c r="D43" s="7">
        <v>55</v>
      </c>
      <c r="E43" s="28"/>
      <c r="F43" s="28"/>
    </row>
    <row r="44" spans="1:6" ht="54" x14ac:dyDescent="0.3">
      <c r="A44" s="5">
        <v>8.4</v>
      </c>
      <c r="B44" s="14" t="s">
        <v>37</v>
      </c>
      <c r="C44" s="8" t="s">
        <v>5</v>
      </c>
      <c r="D44" s="7">
        <v>3</v>
      </c>
      <c r="E44" s="28"/>
      <c r="F44" s="28"/>
    </row>
    <row r="45" spans="1:6" ht="54" x14ac:dyDescent="0.3">
      <c r="A45" s="5">
        <v>8.5</v>
      </c>
      <c r="B45" s="14" t="s">
        <v>38</v>
      </c>
      <c r="C45" s="8" t="s">
        <v>39</v>
      </c>
      <c r="D45" s="7">
        <v>2</v>
      </c>
      <c r="E45" s="28"/>
      <c r="F45" s="28"/>
    </row>
    <row r="46" spans="1:6" ht="15" x14ac:dyDescent="0.3">
      <c r="A46" s="5">
        <v>9</v>
      </c>
      <c r="B46" s="26" t="s">
        <v>40</v>
      </c>
      <c r="C46" s="6"/>
      <c r="D46" s="7"/>
      <c r="E46" s="23"/>
      <c r="F46" s="28"/>
    </row>
    <row r="47" spans="1:6" ht="27" x14ac:dyDescent="0.3">
      <c r="A47" s="5">
        <v>9.1</v>
      </c>
      <c r="B47" s="9" t="s">
        <v>41</v>
      </c>
      <c r="C47" s="8" t="s">
        <v>42</v>
      </c>
      <c r="D47" s="7">
        <v>1</v>
      </c>
      <c r="E47" s="29"/>
      <c r="F47" s="28"/>
    </row>
    <row r="48" spans="1:6" ht="27" x14ac:dyDescent="0.3">
      <c r="A48" s="5">
        <v>9.1999999999999993</v>
      </c>
      <c r="B48" s="9" t="s">
        <v>43</v>
      </c>
      <c r="C48" s="8" t="s">
        <v>42</v>
      </c>
      <c r="D48" s="7">
        <v>1</v>
      </c>
      <c r="E48" s="29"/>
      <c r="F48" s="28"/>
    </row>
    <row r="49" spans="1:6" ht="27" x14ac:dyDescent="0.3">
      <c r="A49" s="5">
        <v>9.3000000000000007</v>
      </c>
      <c r="B49" s="9" t="s">
        <v>44</v>
      </c>
      <c r="C49" s="8" t="s">
        <v>42</v>
      </c>
      <c r="D49" s="7">
        <v>1</v>
      </c>
      <c r="E49" s="29"/>
      <c r="F49" s="28"/>
    </row>
    <row r="50" spans="1:6" ht="40.5" x14ac:dyDescent="0.3">
      <c r="A50" s="5">
        <v>9.4</v>
      </c>
      <c r="B50" s="9" t="s">
        <v>45</v>
      </c>
      <c r="C50" s="8" t="s">
        <v>42</v>
      </c>
      <c r="D50" s="7">
        <v>1</v>
      </c>
      <c r="E50" s="29"/>
      <c r="F50" s="28"/>
    </row>
    <row r="51" spans="1:6" ht="15" x14ac:dyDescent="0.3">
      <c r="A51" s="5">
        <v>10</v>
      </c>
      <c r="B51" s="26" t="s">
        <v>46</v>
      </c>
      <c r="C51" s="6"/>
      <c r="D51" s="7"/>
      <c r="E51" s="23"/>
      <c r="F51" s="28"/>
    </row>
    <row r="52" spans="1:6" ht="67.5" x14ac:dyDescent="0.3">
      <c r="A52" s="5">
        <v>10.1</v>
      </c>
      <c r="B52" s="9" t="s">
        <v>47</v>
      </c>
      <c r="C52" s="8" t="s">
        <v>48</v>
      </c>
      <c r="D52" s="7">
        <v>1</v>
      </c>
      <c r="E52" s="29"/>
      <c r="F52" s="28"/>
    </row>
    <row r="53" spans="1:6" ht="54" x14ac:dyDescent="0.3">
      <c r="A53" s="5">
        <v>10.199999999999999</v>
      </c>
      <c r="B53" s="9" t="s">
        <v>49</v>
      </c>
      <c r="C53" s="8" t="s">
        <v>10</v>
      </c>
      <c r="D53" s="7">
        <v>2</v>
      </c>
      <c r="E53" s="29"/>
      <c r="F53" s="28"/>
    </row>
    <row r="54" spans="1:6" ht="67.5" x14ac:dyDescent="0.3">
      <c r="A54" s="5">
        <v>10.3</v>
      </c>
      <c r="B54" s="9" t="s">
        <v>84</v>
      </c>
      <c r="C54" s="8" t="s">
        <v>10</v>
      </c>
      <c r="D54" s="7">
        <v>2</v>
      </c>
      <c r="E54" s="29"/>
      <c r="F54" s="28"/>
    </row>
    <row r="55" spans="1:6" ht="15" x14ac:dyDescent="0.3">
      <c r="A55" s="5">
        <v>11</v>
      </c>
      <c r="B55" s="26" t="s">
        <v>50</v>
      </c>
      <c r="C55" s="6"/>
      <c r="D55" s="7"/>
      <c r="E55" s="23"/>
      <c r="F55" s="28"/>
    </row>
    <row r="56" spans="1:6" ht="54" x14ac:dyDescent="0.3">
      <c r="A56" s="5">
        <v>11.1</v>
      </c>
      <c r="B56" s="9" t="s">
        <v>51</v>
      </c>
      <c r="C56" s="8" t="s">
        <v>42</v>
      </c>
      <c r="D56" s="7">
        <v>1</v>
      </c>
      <c r="E56" s="29"/>
      <c r="F56" s="28"/>
    </row>
    <row r="57" spans="1:6" ht="54" x14ac:dyDescent="0.3">
      <c r="A57" s="5">
        <v>11.2</v>
      </c>
      <c r="B57" s="14" t="s">
        <v>52</v>
      </c>
      <c r="C57" s="8" t="s">
        <v>53</v>
      </c>
      <c r="D57" s="7">
        <v>25</v>
      </c>
      <c r="E57" s="28"/>
      <c r="F57" s="28"/>
    </row>
    <row r="58" spans="1:6" ht="40.5" x14ac:dyDescent="0.3">
      <c r="A58" s="5">
        <v>11.3</v>
      </c>
      <c r="B58" s="9" t="s">
        <v>54</v>
      </c>
      <c r="C58" s="8" t="s">
        <v>53</v>
      </c>
      <c r="D58" s="7">
        <f>2.7+2.8</f>
        <v>5.5</v>
      </c>
      <c r="E58" s="29"/>
      <c r="F58" s="28"/>
    </row>
    <row r="59" spans="1:6" ht="40.5" x14ac:dyDescent="0.3">
      <c r="A59" s="5">
        <v>11.4</v>
      </c>
      <c r="B59" s="9" t="s">
        <v>55</v>
      </c>
      <c r="C59" s="8" t="s">
        <v>53</v>
      </c>
      <c r="D59" s="7">
        <v>2</v>
      </c>
      <c r="E59" s="29"/>
      <c r="F59" s="28"/>
    </row>
    <row r="60" spans="1:6" ht="40.5" x14ac:dyDescent="0.3">
      <c r="A60" s="5">
        <v>11.5</v>
      </c>
      <c r="B60" s="9" t="s">
        <v>56</v>
      </c>
      <c r="C60" s="8" t="s">
        <v>53</v>
      </c>
      <c r="D60" s="7">
        <v>4</v>
      </c>
      <c r="E60" s="29"/>
      <c r="F60" s="28"/>
    </row>
    <row r="61" spans="1:6" ht="27" x14ac:dyDescent="0.3">
      <c r="A61" s="5">
        <v>11.6</v>
      </c>
      <c r="B61" s="9" t="s">
        <v>57</v>
      </c>
      <c r="C61" s="8" t="s">
        <v>5</v>
      </c>
      <c r="D61" s="7">
        <v>6</v>
      </c>
      <c r="E61" s="29"/>
      <c r="F61" s="28"/>
    </row>
    <row r="62" spans="1:6" ht="15" x14ac:dyDescent="0.3">
      <c r="A62" s="5">
        <v>12</v>
      </c>
      <c r="B62" s="26" t="s">
        <v>58</v>
      </c>
      <c r="C62" s="6"/>
      <c r="D62" s="7"/>
      <c r="E62" s="23"/>
      <c r="F62" s="28"/>
    </row>
    <row r="63" spans="1:6" ht="94.5" x14ac:dyDescent="0.3">
      <c r="A63" s="5">
        <v>12.1</v>
      </c>
      <c r="B63" s="9" t="s">
        <v>59</v>
      </c>
      <c r="C63" s="8" t="s">
        <v>48</v>
      </c>
      <c r="D63" s="7">
        <v>1</v>
      </c>
      <c r="E63" s="29"/>
      <c r="F63" s="28"/>
    </row>
    <row r="64" spans="1:6" ht="81" x14ac:dyDescent="0.3">
      <c r="A64" s="5">
        <v>12.2</v>
      </c>
      <c r="B64" s="9" t="s">
        <v>60</v>
      </c>
      <c r="C64" s="8" t="s">
        <v>10</v>
      </c>
      <c r="D64" s="7">
        <v>8</v>
      </c>
      <c r="E64" s="29"/>
      <c r="F64" s="28"/>
    </row>
    <row r="65" spans="1:16" ht="15" x14ac:dyDescent="0.3">
      <c r="A65" s="5">
        <v>13</v>
      </c>
      <c r="B65" s="26" t="s">
        <v>61</v>
      </c>
      <c r="C65" s="6"/>
      <c r="D65" s="7"/>
      <c r="E65" s="23"/>
      <c r="F65" s="28"/>
    </row>
    <row r="66" spans="1:16" ht="15.75" x14ac:dyDescent="0.3">
      <c r="A66" s="5">
        <v>13.1</v>
      </c>
      <c r="B66" s="6" t="s">
        <v>62</v>
      </c>
      <c r="C66" s="15" t="s">
        <v>5</v>
      </c>
      <c r="D66" s="7">
        <v>110</v>
      </c>
      <c r="E66" s="27"/>
      <c r="F66" s="28"/>
    </row>
    <row r="67" spans="1:16" ht="15" x14ac:dyDescent="0.3">
      <c r="A67" s="5">
        <v>14</v>
      </c>
      <c r="B67" s="26" t="s">
        <v>63</v>
      </c>
      <c r="C67" s="6"/>
      <c r="D67" s="7"/>
      <c r="E67" s="23"/>
      <c r="F67" s="28"/>
    </row>
    <row r="68" spans="1:16" ht="54" x14ac:dyDescent="0.3">
      <c r="A68" s="5">
        <v>14.1</v>
      </c>
      <c r="B68" s="9" t="s">
        <v>64</v>
      </c>
      <c r="C68" s="8" t="s">
        <v>42</v>
      </c>
      <c r="D68" s="7">
        <v>1</v>
      </c>
      <c r="E68" s="29"/>
      <c r="F68" s="28"/>
    </row>
    <row r="69" spans="1:16" ht="16.5" thickBot="1" x14ac:dyDescent="0.35">
      <c r="A69" s="31" t="s">
        <v>85</v>
      </c>
      <c r="B69" s="32"/>
      <c r="C69" s="32"/>
      <c r="D69" s="32"/>
      <c r="E69" s="32"/>
      <c r="F69" s="33">
        <f>SUM(F4:F68)</f>
        <v>0</v>
      </c>
    </row>
    <row r="70" spans="1:16" ht="14.45" customHeight="1" x14ac:dyDescent="0.3">
      <c r="A70" s="34" t="s">
        <v>86</v>
      </c>
      <c r="B70" s="35"/>
      <c r="C70" s="35"/>
      <c r="D70" s="35"/>
      <c r="E70" s="35"/>
      <c r="F70" s="36">
        <f>+F69*10%</f>
        <v>0</v>
      </c>
    </row>
    <row r="71" spans="1:16" ht="14.45" customHeight="1" x14ac:dyDescent="0.3">
      <c r="A71" s="37" t="s">
        <v>87</v>
      </c>
      <c r="B71" s="38"/>
      <c r="C71" s="38"/>
      <c r="D71" s="38"/>
      <c r="E71" s="38"/>
      <c r="F71" s="39">
        <f>+F69*3%</f>
        <v>0</v>
      </c>
    </row>
    <row r="72" spans="1:16" ht="14.45" customHeight="1" x14ac:dyDescent="0.3">
      <c r="A72" s="37" t="s">
        <v>88</v>
      </c>
      <c r="B72" s="38"/>
      <c r="C72" s="38"/>
      <c r="D72" s="38"/>
      <c r="E72" s="38"/>
      <c r="F72" s="39">
        <f>+F69*4%</f>
        <v>0</v>
      </c>
    </row>
    <row r="73" spans="1:16" ht="14.45" customHeight="1" x14ac:dyDescent="0.3">
      <c r="A73" s="37" t="s">
        <v>89</v>
      </c>
      <c r="B73" s="38"/>
      <c r="C73" s="38"/>
      <c r="D73" s="38"/>
      <c r="E73" s="38"/>
      <c r="F73" s="39">
        <f>+F72*19%</f>
        <v>0</v>
      </c>
    </row>
    <row r="74" spans="1:16" ht="14.45" customHeight="1" thickBot="1" x14ac:dyDescent="0.35">
      <c r="A74" s="40" t="s">
        <v>90</v>
      </c>
      <c r="B74" s="41"/>
      <c r="C74" s="41"/>
      <c r="D74" s="41"/>
      <c r="E74" s="41"/>
      <c r="F74" s="42">
        <f>SUM(F69:F73)</f>
        <v>0</v>
      </c>
    </row>
    <row r="75" spans="1:16" ht="20.25" customHeight="1" x14ac:dyDescent="0.3">
      <c r="A75" s="43"/>
      <c r="B75" s="43"/>
      <c r="C75" s="43"/>
      <c r="D75" s="43"/>
      <c r="E75" s="43"/>
      <c r="F75" s="43"/>
      <c r="G75" s="44"/>
    </row>
    <row r="76" spans="1:16" ht="15.75" customHeight="1" x14ac:dyDescent="0.3">
      <c r="A76" s="43"/>
      <c r="B76" s="43"/>
      <c r="C76" s="43"/>
      <c r="D76" s="43"/>
      <c r="E76" s="45"/>
      <c r="F76" s="45"/>
    </row>
    <row r="77" spans="1:16" x14ac:dyDescent="0.3">
      <c r="A77" s="46"/>
    </row>
    <row r="78" spans="1:16" x14ac:dyDescent="0.3">
      <c r="A78" s="46"/>
    </row>
    <row r="79" spans="1:16" s="1" customFormat="1" ht="39.950000000000003" customHeight="1" x14ac:dyDescent="0.25">
      <c r="A79" s="19" t="s">
        <v>65</v>
      </c>
      <c r="B79" s="19"/>
      <c r="C79" s="3"/>
      <c r="D79" s="3"/>
      <c r="E79" s="3"/>
      <c r="F79" s="18"/>
      <c r="P79" s="4"/>
    </row>
    <row r="80" spans="1:16" s="1" customFormat="1" x14ac:dyDescent="0.25">
      <c r="A80" s="19" t="s">
        <v>66</v>
      </c>
      <c r="B80" s="19"/>
      <c r="C80" s="3"/>
      <c r="D80" s="3"/>
      <c r="E80" s="3"/>
      <c r="F80" s="18"/>
      <c r="P80" s="4"/>
    </row>
    <row r="81" spans="1:16" s="1" customFormat="1" x14ac:dyDescent="0.25">
      <c r="A81" s="19" t="s">
        <v>67</v>
      </c>
      <c r="B81" s="19"/>
      <c r="C81" s="3"/>
      <c r="D81" s="3"/>
      <c r="E81" s="3"/>
      <c r="F81" s="18"/>
      <c r="P81" s="4"/>
    </row>
    <row r="82" spans="1:16" s="1" customFormat="1" x14ac:dyDescent="0.25">
      <c r="A82" s="16"/>
      <c r="D82" s="2"/>
      <c r="E82" s="17"/>
      <c r="F82" s="18"/>
      <c r="P82" s="4"/>
    </row>
    <row r="83" spans="1:16" x14ac:dyDescent="0.3">
      <c r="A83" s="46"/>
    </row>
  </sheetData>
  <mergeCells count="10">
    <mergeCell ref="A80:B80"/>
    <mergeCell ref="A81:B81"/>
    <mergeCell ref="A79:B79"/>
    <mergeCell ref="A1:F1"/>
    <mergeCell ref="A69:E69"/>
    <mergeCell ref="A70:E70"/>
    <mergeCell ref="A71:E71"/>
    <mergeCell ref="A72:E72"/>
    <mergeCell ref="A73:E73"/>
    <mergeCell ref="A74:E7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2DE14C406875640ADB7E79D508878BE" ma:contentTypeVersion="11" ma:contentTypeDescription="Crear nuevo documento." ma:contentTypeScope="" ma:versionID="fdcc7db3240e525d98d9c0c1140bf716">
  <xsd:schema xmlns:xsd="http://www.w3.org/2001/XMLSchema" xmlns:xs="http://www.w3.org/2001/XMLSchema" xmlns:p="http://schemas.microsoft.com/office/2006/metadata/properties" xmlns:ns2="18086240-dcff-4c3e-835b-43803381e084" xmlns:ns3="1843123e-101c-4120-8dc0-f8a78889580d" targetNamespace="http://schemas.microsoft.com/office/2006/metadata/properties" ma:root="true" ma:fieldsID="25205b81660cc67c878e7680b2660acd" ns2:_="" ns3:_="">
    <xsd:import namespace="18086240-dcff-4c3e-835b-43803381e084"/>
    <xsd:import namespace="1843123e-101c-4120-8dc0-f8a7888958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086240-dcff-4c3e-835b-43803381e0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9d22b789-a14f-416d-ba6d-9394560a57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43123e-101c-4120-8dc0-f8a78889580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1ae32e6-7eaa-4a77-97d4-c2e85d828f21}" ma:internalName="TaxCatchAll" ma:showField="CatchAllData" ma:web="1843123e-101c-4120-8dc0-f8a7888958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843123e-101c-4120-8dc0-f8a78889580d" xsi:nil="true"/>
    <lcf76f155ced4ddcb4097134ff3c332f xmlns="18086240-dcff-4c3e-835b-43803381e08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AD5217-2AEB-48CA-A41A-02DB918552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086240-dcff-4c3e-835b-43803381e084"/>
    <ds:schemaRef ds:uri="1843123e-101c-4120-8dc0-f8a7888958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2A5D11-3F9A-4BF6-A848-5248CF7D25CA}">
  <ds:schemaRefs>
    <ds:schemaRef ds:uri="http://schemas.microsoft.com/office/2006/metadata/properties"/>
    <ds:schemaRef ds:uri="http://schemas.microsoft.com/office/infopath/2007/PartnerControls"/>
    <ds:schemaRef ds:uri="1843123e-101c-4120-8dc0-f8a78889580d"/>
    <ds:schemaRef ds:uri="18086240-dcff-4c3e-835b-43803381e084"/>
  </ds:schemaRefs>
</ds:datastoreItem>
</file>

<file path=customXml/itemProps3.xml><?xml version="1.0" encoding="utf-8"?>
<ds:datastoreItem xmlns:ds="http://schemas.openxmlformats.org/officeDocument/2006/customXml" ds:itemID="{0BC95694-40D2-4968-8070-3FB3A4B30A4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0f9e35db-544f-4f60-bdcc-5ea416e6dc70}" enabled="0" method="" siteId="{0f9e35db-544f-4f60-bdcc-5ea416e6dc7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CUADRO DE PRESUPUESTO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Nathalia Sarmiento Mejia</dc:creator>
  <cp:keywords/>
  <dc:description/>
  <cp:lastModifiedBy>Gilberto Chibuque Mayorga</cp:lastModifiedBy>
  <cp:revision/>
  <dcterms:created xsi:type="dcterms:W3CDTF">2024-12-02T19:12:07Z</dcterms:created>
  <dcterms:modified xsi:type="dcterms:W3CDTF">2025-03-20T22:46:41Z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0x010100F2DE14C406875640ADB7E79D508878BE</vt:lpwstr>
  </property>
  <property fmtid="{D5CDD505-2E9C-101B-9397-08002B2CF9AE}" pid="3" name="MediaServiceImageTags">
    <vt:lpwstr/>
  </property>
</Properties>
</file>